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https://gla-my.sharepoint.com/personal/mark_aleksanyan_glasgow_ac_uk/Documents/Desktop/"/>
    </mc:Choice>
  </mc:AlternateContent>
  <xr:revisionPtr revIDLastSave="153" documentId="8_{8048B09C-13B6-A542-810F-74C1945DBCD6}" xr6:coauthVersionLast="47" xr6:coauthVersionMax="47" xr10:uidLastSave="{25E92D46-C414-CE4F-89FC-6F40127E6187}"/>
  <bookViews>
    <workbookView xWindow="0" yWindow="680" windowWidth="28800" windowHeight="16700" activeTab="1" xr2:uid="{F673BEB3-AFDD-AC40-ADC0-1AC9F940DDA6}"/>
  </bookViews>
  <sheets>
    <sheet name="29.1" sheetId="1" r:id="rId1"/>
    <sheet name="29.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C12" i="2"/>
  <c r="C14" i="2" s="1"/>
  <c r="C12" i="1"/>
  <c r="D8" i="1"/>
  <c r="E8" i="1"/>
  <c r="F8" i="1"/>
  <c r="G8" i="1"/>
  <c r="H8" i="1"/>
  <c r="I8" i="1"/>
  <c r="J8" i="1"/>
  <c r="K8" i="1"/>
  <c r="L8" i="1"/>
  <c r="M8" i="1"/>
  <c r="C8" i="2"/>
  <c r="D8" i="2" s="1"/>
  <c r="C8" i="1"/>
  <c r="C13" i="2" l="1"/>
  <c r="D12" i="1"/>
  <c r="C13" i="1"/>
  <c r="C14" i="1"/>
  <c r="C15" i="1" s="1"/>
  <c r="E12" i="1"/>
  <c r="D13" i="1"/>
  <c r="E8" i="2"/>
  <c r="F8" i="2" s="1"/>
  <c r="G8" i="2" s="1"/>
  <c r="H8" i="2" s="1"/>
  <c r="I8" i="2" s="1"/>
  <c r="C11" i="1"/>
  <c r="D14" i="1" s="1"/>
  <c r="D15" i="1" s="1"/>
  <c r="F12" i="1" l="1"/>
  <c r="E13" i="1"/>
  <c r="J8" i="2"/>
  <c r="C22" i="1"/>
  <c r="G12" i="1" l="1"/>
  <c r="F13" i="1"/>
  <c r="K8" i="2"/>
  <c r="D23" i="1"/>
  <c r="D24" i="1"/>
  <c r="H12" i="1" l="1"/>
  <c r="G13" i="1"/>
  <c r="L8" i="2"/>
  <c r="D25" i="1"/>
  <c r="D11" i="1"/>
  <c r="E14" i="1" s="1"/>
  <c r="E15" i="1" s="1"/>
  <c r="I12" i="1" l="1"/>
  <c r="H13" i="1"/>
  <c r="M8" i="2"/>
  <c r="D22" i="1"/>
  <c r="J12" i="1" l="1"/>
  <c r="I13" i="1"/>
  <c r="E23" i="1"/>
  <c r="E24" i="1"/>
  <c r="K12" i="1" l="1"/>
  <c r="J13" i="1"/>
  <c r="E25" i="1"/>
  <c r="E11" i="1"/>
  <c r="F14" i="1" s="1"/>
  <c r="F15" i="1" s="1"/>
  <c r="L12" i="1" l="1"/>
  <c r="K13" i="1"/>
  <c r="E22" i="1"/>
  <c r="M12" i="1" l="1"/>
  <c r="L13" i="1"/>
  <c r="F23" i="1"/>
  <c r="F24" i="1"/>
  <c r="M13" i="1" l="1"/>
  <c r="F25" i="1"/>
  <c r="F11" i="1"/>
  <c r="G14" i="1" s="1"/>
  <c r="G15" i="1" s="1"/>
  <c r="F22" i="1" l="1"/>
  <c r="G23" i="1" l="1"/>
  <c r="G24" i="1"/>
  <c r="G25" i="1" l="1"/>
  <c r="G11" i="1"/>
  <c r="H14" i="1" s="1"/>
  <c r="H15" i="1" s="1"/>
  <c r="G22" i="1" l="1"/>
  <c r="H23" i="1" l="1"/>
  <c r="H24" i="1"/>
  <c r="H25" i="1" l="1"/>
  <c r="H11" i="1"/>
  <c r="I14" i="1" s="1"/>
  <c r="I15" i="1" s="1"/>
  <c r="H22" i="1" l="1"/>
  <c r="I23" i="1"/>
  <c r="I24" i="1"/>
  <c r="I25" i="1" l="1"/>
  <c r="I11" i="1"/>
  <c r="J14" i="1" s="1"/>
  <c r="J15" i="1" s="1"/>
  <c r="I22" i="1" l="1"/>
  <c r="J23" i="1"/>
  <c r="J24" i="1"/>
  <c r="J25" i="1" l="1"/>
  <c r="J11" i="1"/>
  <c r="K14" i="1" s="1"/>
  <c r="K15" i="1" s="1"/>
  <c r="J22" i="1" l="1"/>
  <c r="K24" i="1"/>
  <c r="K23" i="1" l="1"/>
  <c r="K25" i="1"/>
  <c r="K11" i="1"/>
  <c r="L14" i="1" s="1"/>
  <c r="L15" i="1" s="1"/>
  <c r="K22" i="1" l="1"/>
  <c r="L23" i="1"/>
  <c r="L24" i="1"/>
  <c r="L25" i="1" l="1"/>
  <c r="L11" i="1"/>
  <c r="M14" i="1" s="1"/>
  <c r="M15" i="1" s="1"/>
  <c r="L22" i="1" l="1"/>
  <c r="M24" i="1" l="1"/>
  <c r="M23" i="1"/>
  <c r="M25" i="1"/>
  <c r="M11" i="1"/>
  <c r="M22" i="1" s="1"/>
  <c r="D12" i="2"/>
  <c r="D24" i="2" s="1"/>
  <c r="C15" i="2"/>
  <c r="E12" i="2" l="1"/>
  <c r="D13" i="2"/>
  <c r="D25" i="2" s="1"/>
  <c r="E24" i="2"/>
  <c r="F12" i="2"/>
  <c r="C11" i="2"/>
  <c r="D7" i="2" s="1"/>
  <c r="F13" i="2" l="1"/>
  <c r="D14" i="2"/>
  <c r="E13" i="2"/>
  <c r="E25" i="2" s="1"/>
  <c r="D26" i="2"/>
  <c r="D15" i="2"/>
  <c r="F24" i="2"/>
  <c r="G12" i="2"/>
  <c r="C23" i="2"/>
  <c r="D11" i="2"/>
  <c r="E7" i="2" s="1"/>
  <c r="F25" i="2" l="1"/>
  <c r="E14" i="2"/>
  <c r="G13" i="2"/>
  <c r="G24" i="2"/>
  <c r="H12" i="2"/>
  <c r="G25" i="2"/>
  <c r="D23" i="2"/>
  <c r="E11" i="2"/>
  <c r="F7" i="2" l="1"/>
  <c r="F14" i="2"/>
  <c r="H13" i="2"/>
  <c r="H25" i="2" s="1"/>
  <c r="F11" i="2"/>
  <c r="E23" i="2"/>
  <c r="E15" i="2"/>
  <c r="E26" i="2"/>
  <c r="I12" i="2"/>
  <c r="H24" i="2"/>
  <c r="G7" i="2" l="1"/>
  <c r="G14" i="2"/>
  <c r="I24" i="2"/>
  <c r="J12" i="2"/>
  <c r="F15" i="2"/>
  <c r="F26" i="2"/>
  <c r="F23" i="2"/>
  <c r="G11" i="2"/>
  <c r="H7" i="2" l="1"/>
  <c r="H14" i="2"/>
  <c r="G15" i="2"/>
  <c r="G26" i="2"/>
  <c r="K12" i="2"/>
  <c r="J24" i="2"/>
  <c r="G23" i="2"/>
  <c r="H11" i="2"/>
  <c r="I7" i="2" l="1"/>
  <c r="I14" i="2"/>
  <c r="L12" i="2"/>
  <c r="K24" i="2"/>
  <c r="H15" i="2"/>
  <c r="B18" i="2" s="1"/>
  <c r="H26" i="2"/>
  <c r="H23" i="2"/>
  <c r="I11" i="2"/>
  <c r="J7" i="2" l="1"/>
  <c r="I13" i="2"/>
  <c r="J14" i="2"/>
  <c r="I26" i="2"/>
  <c r="I15" i="2"/>
  <c r="B20" i="2" s="1"/>
  <c r="L24" i="2"/>
  <c r="M12" i="2"/>
  <c r="I23" i="2"/>
  <c r="M24" i="2" l="1"/>
  <c r="J15" i="2"/>
  <c r="J26" i="2"/>
  <c r="I5" i="2"/>
  <c r="J5" i="2" s="1"/>
  <c r="J13" i="2" s="1"/>
  <c r="I25" i="2"/>
  <c r="K5" i="2" l="1"/>
  <c r="K13" i="2" s="1"/>
  <c r="J11" i="2"/>
  <c r="K14" i="2" s="1"/>
  <c r="J25" i="2" l="1"/>
  <c r="L5" i="2"/>
  <c r="L13" i="2" s="1"/>
  <c r="L25" i="2" s="1"/>
  <c r="K25" i="2"/>
  <c r="M5" i="2" l="1"/>
  <c r="M13" i="2" s="1"/>
  <c r="M25" i="2" s="1"/>
  <c r="K11" i="2"/>
  <c r="L14" i="2" s="1"/>
  <c r="J23" i="2"/>
  <c r="K7" i="2"/>
  <c r="K23" i="2" l="1"/>
  <c r="L7" i="2"/>
  <c r="L11" i="2"/>
  <c r="M14" i="2" s="1"/>
  <c r="K26" i="2"/>
  <c r="K15" i="2"/>
  <c r="M7" i="2" l="1"/>
  <c r="L23" i="2"/>
  <c r="M11" i="2"/>
  <c r="M23" i="2" s="1"/>
  <c r="L26" i="2"/>
  <c r="L15" i="2"/>
  <c r="M26" i="2" l="1"/>
  <c r="M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I5" authorId="0" shapeId="0" xr:uid="{65B1CEA3-EC10-8C4C-828E-0474BC274E2F}">
      <text>
        <r>
          <rPr>
            <sz val="10"/>
            <color rgb="FF000000"/>
            <rFont val="Tahoma"/>
            <family val="2"/>
          </rPr>
          <t xml:space="preserve">as constant growth rate kicks in this year, we calibrate the retention rate to ensure that change in book value of equity equals the retained earnings for the year (i.e. clean surprlus assumption) 
</t>
        </r>
      </text>
    </comment>
    <comment ref="I11" authorId="0" shapeId="0" xr:uid="{D4CDFAF2-9C3A-DD40-B187-12F363F4FE43}">
      <text>
        <r>
          <rPr>
            <sz val="10"/>
            <color rgb="FF000000"/>
            <rFont val="Tahoma"/>
            <family val="2"/>
          </rPr>
          <t xml:space="preserve">we assume that from this year onwards BV and Earnings grow at a constant rate of 2% p.a.
</t>
        </r>
      </text>
    </comment>
  </commentList>
</comments>
</file>

<file path=xl/sharedStrings.xml><?xml version="1.0" encoding="utf-8"?>
<sst xmlns="http://schemas.openxmlformats.org/spreadsheetml/2006/main" count="73" uniqueCount="41">
  <si>
    <t>bv_t-1</t>
  </si>
  <si>
    <t>Er t</t>
  </si>
  <si>
    <t>RI t</t>
  </si>
  <si>
    <t>RetEr t</t>
  </si>
  <si>
    <t>bv g</t>
  </si>
  <si>
    <t>er g</t>
  </si>
  <si>
    <t>div g</t>
  </si>
  <si>
    <t>RI g</t>
  </si>
  <si>
    <t>ROE</t>
  </si>
  <si>
    <t>PV of RI</t>
  </si>
  <si>
    <t>BV_0</t>
  </si>
  <si>
    <t>Valuation:</t>
  </si>
  <si>
    <t>infinity !</t>
  </si>
  <si>
    <t>Equity value:</t>
  </si>
  <si>
    <t>100 + infinity !</t>
  </si>
  <si>
    <t>PV of RI for Years 1 to 6</t>
  </si>
  <si>
    <t>PV of RI for Years 7+</t>
  </si>
  <si>
    <t>Year 0</t>
  </si>
  <si>
    <t>Year 1</t>
  </si>
  <si>
    <t>Year 2</t>
  </si>
  <si>
    <t>Year 3</t>
  </si>
  <si>
    <t>Year 4</t>
  </si>
  <si>
    <t>Year 5</t>
  </si>
  <si>
    <t>Year 6</t>
  </si>
  <si>
    <t>Year 7</t>
  </si>
  <si>
    <t>Year 8</t>
  </si>
  <si>
    <t>Year 9</t>
  </si>
  <si>
    <t>Year 10</t>
  </si>
  <si>
    <t>Year 11</t>
  </si>
  <si>
    <t>Forecast</t>
  </si>
  <si>
    <t>Earnings retention rate</t>
  </si>
  <si>
    <t>Growth rate (g)</t>
  </si>
  <si>
    <t>Cost of equity (r)</t>
  </si>
  <si>
    <t>Present</t>
  </si>
  <si>
    <t>PV of all future RI</t>
  </si>
  <si>
    <t>Assumptions</t>
  </si>
  <si>
    <t>Implied growth rates of line items</t>
  </si>
  <si>
    <t>Valuation @ 14% constant growth rate.</t>
  </si>
  <si>
    <t>Valuation (growth rate is gradually reduced from 14% to a GDP-consistent constant long-term rate of 2% by Year 7).</t>
  </si>
  <si>
    <t>continues growing infinitely at a rate higher than the discount rate...</t>
  </si>
  <si>
    <t>continues growing @2% (i.e. at a rate lower than the discount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</si>
</sst>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 x14ac:knownFonts="1">
    <font>
      <sz val="12"/>
      <color theme="1"/>
      <name val="Calibri"/>
      <family val="2"/>
      <scheme val="minor"/>
    </font>
    <font>
      <sz val="8"/>
      <name val="Calibri"/>
      <family val="2"/>
      <scheme val="minor"/>
    </font>
    <font>
      <b/>
      <sz val="12"/>
      <color theme="1"/>
      <name val="Calibri"/>
      <family val="2"/>
      <scheme val="minor"/>
    </font>
    <font>
      <b/>
      <u/>
      <sz val="12"/>
      <color theme="1"/>
      <name val="Calibri"/>
      <family val="2"/>
      <scheme val="minor"/>
    </font>
    <font>
      <sz val="10"/>
      <color rgb="FF000000"/>
      <name val="Tahoma"/>
      <family val="2"/>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0" fillId="3" borderId="0" xfId="0" applyFill="1"/>
    <xf numFmtId="0" fontId="0" fillId="4" borderId="0" xfId="0" applyFill="1"/>
    <xf numFmtId="165" fontId="0" fillId="0" borderId="0" xfId="0" applyNumberFormat="1"/>
    <xf numFmtId="164" fontId="0" fillId="0" borderId="0" xfId="0" applyNumberFormat="1"/>
    <xf numFmtId="0" fontId="3" fillId="0" borderId="0" xfId="0" applyFont="1"/>
    <xf numFmtId="0" fontId="0" fillId="0" borderId="0" xfId="0" applyAlignment="1">
      <alignment horizontal="right"/>
    </xf>
    <xf numFmtId="0" fontId="2" fillId="0" borderId="1" xfId="0" applyFont="1" applyBorder="1" applyAlignment="1">
      <alignment wrapText="1"/>
    </xf>
    <xf numFmtId="0" fontId="2" fillId="0" borderId="1" xfId="0" applyFont="1" applyBorder="1" applyAlignment="1">
      <alignment horizontal="right" wrapText="1"/>
    </xf>
    <xf numFmtId="164" fontId="0" fillId="2" borderId="0" xfId="0" applyNumberFormat="1" applyFill="1"/>
    <xf numFmtId="164" fontId="0" fillId="0" borderId="0" xfId="0" applyNumberFormat="1" applyAlignment="1">
      <alignment horizontal="right"/>
    </xf>
    <xf numFmtId="164" fontId="2" fillId="0" borderId="1" xfId="0" applyNumberFormat="1" applyFont="1" applyBorder="1" applyAlignment="1">
      <alignment horizontal="right" wrapText="1"/>
    </xf>
    <xf numFmtId="2" fontId="0" fillId="0" borderId="0" xfId="0" applyNumberFormat="1"/>
    <xf numFmtId="0" fontId="2" fillId="0" borderId="0" xfId="0" applyFont="1"/>
    <xf numFmtId="0" fontId="2" fillId="0" borderId="0" xfId="0" applyFont="1" applyAlignment="1">
      <alignment wrapText="1"/>
    </xf>
    <xf numFmtId="0" fontId="2"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9FB0F-DC9B-1249-A983-BE066DF4BE5D}">
  <dimension ref="A2:N25"/>
  <sheetViews>
    <sheetView zoomScaleNormal="100" workbookViewId="0">
      <selection activeCell="N14" sqref="N14"/>
    </sheetView>
  </sheetViews>
  <sheetFormatPr baseColWidth="10" defaultColWidth="10.83203125" defaultRowHeight="16" x14ac:dyDescent="0.2"/>
  <cols>
    <col min="1" max="1" width="33.33203125" customWidth="1"/>
    <col min="2" max="13" width="12.83203125" customWidth="1"/>
    <col min="14" max="14" width="13.1640625" customWidth="1"/>
  </cols>
  <sheetData>
    <row r="2" spans="1:14" x14ac:dyDescent="0.2">
      <c r="B2" s="1" t="s">
        <v>17</v>
      </c>
      <c r="C2" s="2" t="s">
        <v>18</v>
      </c>
      <c r="D2" s="2" t="s">
        <v>19</v>
      </c>
      <c r="E2" s="2" t="s">
        <v>20</v>
      </c>
      <c r="F2" s="2" t="s">
        <v>21</v>
      </c>
      <c r="G2" s="2" t="s">
        <v>22</v>
      </c>
      <c r="H2" s="2" t="s">
        <v>23</v>
      </c>
      <c r="I2" s="2" t="s">
        <v>24</v>
      </c>
      <c r="J2" s="2" t="s">
        <v>25</v>
      </c>
      <c r="K2" s="2" t="s">
        <v>26</v>
      </c>
      <c r="L2" s="2" t="s">
        <v>27</v>
      </c>
      <c r="M2" s="2" t="s">
        <v>28</v>
      </c>
    </row>
    <row r="3" spans="1:14" x14ac:dyDescent="0.2">
      <c r="B3" s="1" t="s">
        <v>33</v>
      </c>
      <c r="C3" s="2" t="s">
        <v>29</v>
      </c>
      <c r="D3" s="2"/>
      <c r="E3" s="2"/>
      <c r="F3" s="2"/>
      <c r="G3" s="2"/>
      <c r="H3" s="2"/>
      <c r="I3" s="2"/>
      <c r="J3" s="2"/>
      <c r="K3" s="2"/>
      <c r="L3" s="2"/>
      <c r="M3" s="2"/>
    </row>
    <row r="4" spans="1:14" x14ac:dyDescent="0.2">
      <c r="A4" s="13" t="s">
        <v>35</v>
      </c>
      <c r="B4" s="1">
        <v>0</v>
      </c>
      <c r="C4" s="2">
        <v>1</v>
      </c>
      <c r="D4" s="2">
        <v>2</v>
      </c>
      <c r="E4" s="2">
        <v>3</v>
      </c>
      <c r="F4" s="2">
        <v>4</v>
      </c>
      <c r="G4" s="2">
        <v>5</v>
      </c>
      <c r="H4" s="2">
        <v>6</v>
      </c>
      <c r="I4" s="2">
        <v>7</v>
      </c>
      <c r="J4" s="2">
        <v>8</v>
      </c>
      <c r="K4" s="2">
        <v>9</v>
      </c>
      <c r="L4" s="2">
        <v>10</v>
      </c>
      <c r="M4" s="2">
        <v>11</v>
      </c>
    </row>
    <row r="5" spans="1:14" x14ac:dyDescent="0.2">
      <c r="A5" t="s">
        <v>30</v>
      </c>
      <c r="B5">
        <v>0.7</v>
      </c>
      <c r="C5">
        <v>0.7</v>
      </c>
      <c r="D5">
        <v>0.7</v>
      </c>
      <c r="E5">
        <v>0.7</v>
      </c>
      <c r="F5">
        <v>0.7</v>
      </c>
      <c r="G5">
        <v>0.7</v>
      </c>
      <c r="H5">
        <v>0.7</v>
      </c>
      <c r="I5">
        <v>0.7</v>
      </c>
      <c r="J5">
        <v>0.7</v>
      </c>
      <c r="K5">
        <v>0.7</v>
      </c>
      <c r="L5">
        <v>0.7</v>
      </c>
      <c r="M5">
        <v>0.7</v>
      </c>
    </row>
    <row r="6" spans="1:14" x14ac:dyDescent="0.2">
      <c r="A6" t="s">
        <v>32</v>
      </c>
      <c r="B6">
        <v>0.1</v>
      </c>
      <c r="C6">
        <v>0.1</v>
      </c>
      <c r="D6">
        <v>0.1</v>
      </c>
      <c r="E6">
        <v>0.1</v>
      </c>
      <c r="F6">
        <v>0.1</v>
      </c>
      <c r="G6">
        <v>0.1</v>
      </c>
      <c r="H6">
        <v>0.1</v>
      </c>
      <c r="I6">
        <v>0.1</v>
      </c>
      <c r="J6">
        <v>0.1</v>
      </c>
      <c r="K6">
        <v>0.1</v>
      </c>
      <c r="L6">
        <v>0.1</v>
      </c>
      <c r="M6">
        <v>0.1</v>
      </c>
    </row>
    <row r="7" spans="1:14" x14ac:dyDescent="0.2">
      <c r="A7" t="s">
        <v>8</v>
      </c>
      <c r="B7">
        <v>0.2</v>
      </c>
      <c r="C7">
        <v>0.2</v>
      </c>
      <c r="D7">
        <v>0.2</v>
      </c>
      <c r="E7">
        <v>0.2</v>
      </c>
      <c r="F7">
        <v>0.2</v>
      </c>
      <c r="G7">
        <v>0.2</v>
      </c>
      <c r="H7">
        <v>0.2</v>
      </c>
      <c r="I7">
        <v>0.2</v>
      </c>
      <c r="J7">
        <v>0.2</v>
      </c>
      <c r="K7">
        <v>0.2</v>
      </c>
      <c r="L7">
        <v>0.2</v>
      </c>
      <c r="M7">
        <v>0.2</v>
      </c>
    </row>
    <row r="8" spans="1:14" x14ac:dyDescent="0.2">
      <c r="A8" t="s">
        <v>31</v>
      </c>
      <c r="C8">
        <f>B7*B5</f>
        <v>0.13999999999999999</v>
      </c>
      <c r="D8">
        <f t="shared" ref="D8:M8" si="0">C7*C5</f>
        <v>0.13999999999999999</v>
      </c>
      <c r="E8">
        <f t="shared" si="0"/>
        <v>0.13999999999999999</v>
      </c>
      <c r="F8">
        <f t="shared" si="0"/>
        <v>0.13999999999999999</v>
      </c>
      <c r="G8">
        <f t="shared" si="0"/>
        <v>0.13999999999999999</v>
      </c>
      <c r="H8">
        <f t="shared" si="0"/>
        <v>0.13999999999999999</v>
      </c>
      <c r="I8">
        <f t="shared" si="0"/>
        <v>0.13999999999999999</v>
      </c>
      <c r="J8">
        <f t="shared" si="0"/>
        <v>0.13999999999999999</v>
      </c>
      <c r="K8">
        <f t="shared" si="0"/>
        <v>0.13999999999999999</v>
      </c>
      <c r="L8">
        <f t="shared" si="0"/>
        <v>0.13999999999999999</v>
      </c>
      <c r="M8">
        <f t="shared" si="0"/>
        <v>0.13999999999999999</v>
      </c>
    </row>
    <row r="10" spans="1:14" x14ac:dyDescent="0.2">
      <c r="A10" s="13" t="s">
        <v>37</v>
      </c>
    </row>
    <row r="11" spans="1:14" x14ac:dyDescent="0.2">
      <c r="A11" t="s">
        <v>0</v>
      </c>
      <c r="B11">
        <v>100</v>
      </c>
      <c r="C11" s="4">
        <f>B11+C13</f>
        <v>114</v>
      </c>
      <c r="D11" s="4">
        <f t="shared" ref="D11:M11" si="1">C11+D13</f>
        <v>129.96</v>
      </c>
      <c r="E11" s="4">
        <f t="shared" si="1"/>
        <v>148.15440000000001</v>
      </c>
      <c r="F11" s="4">
        <f t="shared" si="1"/>
        <v>168.896016</v>
      </c>
      <c r="G11" s="4">
        <f t="shared" si="1"/>
        <v>192.54145824</v>
      </c>
      <c r="H11" s="4">
        <f t="shared" si="1"/>
        <v>219.49726239359998</v>
      </c>
      <c r="I11" s="4">
        <f t="shared" si="1"/>
        <v>250.22687912870396</v>
      </c>
      <c r="J11" s="4">
        <f t="shared" si="1"/>
        <v>285.25864220672247</v>
      </c>
      <c r="K11" s="4">
        <f t="shared" si="1"/>
        <v>325.19485211566359</v>
      </c>
      <c r="L11" s="4">
        <f t="shared" si="1"/>
        <v>370.72213141185648</v>
      </c>
      <c r="M11" s="4">
        <f t="shared" si="1"/>
        <v>422.62322980951637</v>
      </c>
    </row>
    <row r="12" spans="1:14" x14ac:dyDescent="0.2">
      <c r="A12" t="s">
        <v>1</v>
      </c>
      <c r="C12" s="4">
        <f>B11*C7</f>
        <v>20</v>
      </c>
      <c r="D12" s="4">
        <f>C12*(1+D8)</f>
        <v>22.799999999999997</v>
      </c>
      <c r="E12" s="4">
        <f t="shared" ref="E12:M12" si="2">D12*(1+E8)</f>
        <v>25.991999999999994</v>
      </c>
      <c r="F12" s="4">
        <f t="shared" si="2"/>
        <v>29.630879999999991</v>
      </c>
      <c r="G12" s="4">
        <f t="shared" si="2"/>
        <v>33.779203199999984</v>
      </c>
      <c r="H12" s="4">
        <f t="shared" si="2"/>
        <v>38.508291647999975</v>
      </c>
      <c r="I12" s="4">
        <f t="shared" si="2"/>
        <v>43.899452478719965</v>
      </c>
      <c r="J12" s="4">
        <f t="shared" si="2"/>
        <v>50.045375825740756</v>
      </c>
      <c r="K12" s="4">
        <f t="shared" si="2"/>
        <v>57.051728441344459</v>
      </c>
      <c r="L12" s="4">
        <f t="shared" si="2"/>
        <v>65.038970423132682</v>
      </c>
      <c r="M12" s="4">
        <f t="shared" si="2"/>
        <v>74.144426282371256</v>
      </c>
    </row>
    <row r="13" spans="1:14" x14ac:dyDescent="0.2">
      <c r="A13" t="s">
        <v>3</v>
      </c>
      <c r="C13" s="4">
        <f>C12*C5</f>
        <v>14</v>
      </c>
      <c r="D13" s="4">
        <f t="shared" ref="D13:M13" si="3">D12*D5</f>
        <v>15.959999999999997</v>
      </c>
      <c r="E13" s="4">
        <f t="shared" si="3"/>
        <v>18.194399999999995</v>
      </c>
      <c r="F13" s="4">
        <f t="shared" si="3"/>
        <v>20.741615999999993</v>
      </c>
      <c r="G13" s="4">
        <f t="shared" si="3"/>
        <v>23.645442239999987</v>
      </c>
      <c r="H13" s="4">
        <f t="shared" si="3"/>
        <v>26.955804153599981</v>
      </c>
      <c r="I13" s="4">
        <f t="shared" si="3"/>
        <v>30.729616735103974</v>
      </c>
      <c r="J13" s="4">
        <f t="shared" si="3"/>
        <v>35.031763078018528</v>
      </c>
      <c r="K13" s="4">
        <f t="shared" si="3"/>
        <v>39.936209908941116</v>
      </c>
      <c r="L13" s="4">
        <f t="shared" si="3"/>
        <v>45.527279296192873</v>
      </c>
      <c r="M13" s="4">
        <f t="shared" si="3"/>
        <v>51.901098397659879</v>
      </c>
    </row>
    <row r="14" spans="1:14" x14ac:dyDescent="0.2">
      <c r="A14" t="s">
        <v>2</v>
      </c>
      <c r="C14" s="4">
        <f>C12-C6*B11</f>
        <v>10</v>
      </c>
      <c r="D14" s="4">
        <f t="shared" ref="D14:M14" si="4">D12-D6*C11</f>
        <v>11.399999999999997</v>
      </c>
      <c r="E14" s="4">
        <f t="shared" si="4"/>
        <v>12.995999999999992</v>
      </c>
      <c r="F14" s="4">
        <f t="shared" si="4"/>
        <v>14.815439999999988</v>
      </c>
      <c r="G14" s="4">
        <f t="shared" si="4"/>
        <v>16.889601599999981</v>
      </c>
      <c r="H14" s="4">
        <f t="shared" si="4"/>
        <v>19.254145823999973</v>
      </c>
      <c r="I14" s="4">
        <f t="shared" si="4"/>
        <v>21.949726239359965</v>
      </c>
      <c r="J14" s="4">
        <f t="shared" si="4"/>
        <v>25.02268791287036</v>
      </c>
      <c r="K14" s="4">
        <f t="shared" si="4"/>
        <v>28.525864220672212</v>
      </c>
      <c r="L14" s="4">
        <f t="shared" si="4"/>
        <v>32.51948521156632</v>
      </c>
      <c r="M14" s="4">
        <f t="shared" si="4"/>
        <v>37.072213141185607</v>
      </c>
      <c r="N14" t="s">
        <v>39</v>
      </c>
    </row>
    <row r="15" spans="1:14" x14ac:dyDescent="0.2">
      <c r="A15" t="s">
        <v>9</v>
      </c>
      <c r="C15" s="4">
        <f>C14/(1+$C$6)^C4</f>
        <v>9.0909090909090899</v>
      </c>
      <c r="D15" s="4">
        <f t="shared" ref="D15:M15" si="5">D14/(1+$C$6)^D4</f>
        <v>9.4214876033057813</v>
      </c>
      <c r="E15" s="4">
        <f t="shared" si="5"/>
        <v>9.7640871525168951</v>
      </c>
      <c r="F15" s="4">
        <f t="shared" si="5"/>
        <v>10.119144867153873</v>
      </c>
      <c r="G15" s="4">
        <f t="shared" si="5"/>
        <v>10.487113771414009</v>
      </c>
      <c r="H15" s="4">
        <f t="shared" si="5"/>
        <v>10.868463363101787</v>
      </c>
      <c r="I15" s="4">
        <f t="shared" si="5"/>
        <v>11.26368021266912</v>
      </c>
      <c r="J15" s="4">
        <f t="shared" si="5"/>
        <v>11.673268584038908</v>
      </c>
      <c r="K15" s="4">
        <f t="shared" si="5"/>
        <v>12.097751078003958</v>
      </c>
      <c r="L15" s="4">
        <f t="shared" si="5"/>
        <v>12.537669299022282</v>
      </c>
      <c r="M15" s="4">
        <f t="shared" si="5"/>
        <v>12.993584546259456</v>
      </c>
    </row>
    <row r="16" spans="1:14" x14ac:dyDescent="0.2">
      <c r="A16" s="5" t="s">
        <v>11</v>
      </c>
      <c r="C16" s="4"/>
      <c r="D16" s="4"/>
      <c r="E16" s="4"/>
      <c r="F16" s="4"/>
      <c r="G16" s="4"/>
      <c r="H16" s="4"/>
      <c r="I16" s="4"/>
      <c r="J16" s="4"/>
      <c r="K16" s="4"/>
      <c r="L16" s="4"/>
      <c r="M16" s="4"/>
    </row>
    <row r="17" spans="1:13" x14ac:dyDescent="0.2">
      <c r="A17" t="s">
        <v>10</v>
      </c>
      <c r="B17">
        <v>100</v>
      </c>
      <c r="C17" s="4"/>
      <c r="D17" s="4"/>
      <c r="E17" s="4"/>
      <c r="F17" s="4"/>
      <c r="G17" s="4"/>
      <c r="H17" s="4"/>
      <c r="I17" s="4"/>
      <c r="J17" s="4"/>
      <c r="K17" s="4"/>
      <c r="L17" s="4"/>
      <c r="M17" s="4"/>
    </row>
    <row r="18" spans="1:13" x14ac:dyDescent="0.2">
      <c r="A18" t="s">
        <v>34</v>
      </c>
      <c r="B18" s="6" t="s">
        <v>12</v>
      </c>
    </row>
    <row r="19" spans="1:13" ht="25" customHeight="1" x14ac:dyDescent="0.2">
      <c r="A19" s="7" t="s">
        <v>13</v>
      </c>
      <c r="B19" s="8" t="s">
        <v>14</v>
      </c>
    </row>
    <row r="20" spans="1:13" x14ac:dyDescent="0.2">
      <c r="A20" s="14"/>
      <c r="B20" s="15"/>
    </row>
    <row r="21" spans="1:13" x14ac:dyDescent="0.2">
      <c r="A21" s="13" t="s">
        <v>36</v>
      </c>
      <c r="B21" s="6"/>
    </row>
    <row r="22" spans="1:13" x14ac:dyDescent="0.2">
      <c r="A22" t="s">
        <v>4</v>
      </c>
      <c r="C22">
        <f>C11/B11-1</f>
        <v>0.1399999999999999</v>
      </c>
      <c r="D22">
        <f t="shared" ref="D22:M22" si="6">D11/C11-1</f>
        <v>0.14000000000000012</v>
      </c>
      <c r="E22">
        <f t="shared" si="6"/>
        <v>0.1399999999999999</v>
      </c>
      <c r="F22">
        <f t="shared" si="6"/>
        <v>0.1399999999999999</v>
      </c>
      <c r="G22">
        <f t="shared" si="6"/>
        <v>0.1399999999999999</v>
      </c>
      <c r="H22">
        <f t="shared" si="6"/>
        <v>0.1399999999999999</v>
      </c>
      <c r="I22">
        <f t="shared" si="6"/>
        <v>0.1399999999999999</v>
      </c>
      <c r="J22">
        <f t="shared" si="6"/>
        <v>0.1399999999999999</v>
      </c>
      <c r="K22">
        <f t="shared" si="6"/>
        <v>0.1399999999999999</v>
      </c>
      <c r="L22">
        <f t="shared" si="6"/>
        <v>0.1399999999999999</v>
      </c>
      <c r="M22">
        <f t="shared" si="6"/>
        <v>0.1399999999999999</v>
      </c>
    </row>
    <row r="23" spans="1:13" x14ac:dyDescent="0.2">
      <c r="A23" t="s">
        <v>5</v>
      </c>
      <c r="D23">
        <f>D12/C12-1</f>
        <v>0.1399999999999999</v>
      </c>
      <c r="E23">
        <f t="shared" ref="E23:M23" si="7">E12/D12-1</f>
        <v>0.1399999999999999</v>
      </c>
      <c r="F23">
        <f t="shared" si="7"/>
        <v>0.1399999999999999</v>
      </c>
      <c r="G23">
        <f t="shared" si="7"/>
        <v>0.1399999999999999</v>
      </c>
      <c r="H23">
        <f t="shared" si="7"/>
        <v>0.1399999999999999</v>
      </c>
      <c r="I23">
        <f t="shared" si="7"/>
        <v>0.1399999999999999</v>
      </c>
      <c r="J23">
        <f t="shared" si="7"/>
        <v>0.1399999999999999</v>
      </c>
      <c r="K23">
        <f t="shared" si="7"/>
        <v>0.1399999999999999</v>
      </c>
      <c r="L23">
        <f t="shared" si="7"/>
        <v>0.1399999999999999</v>
      </c>
      <c r="M23">
        <f t="shared" si="7"/>
        <v>0.1399999999999999</v>
      </c>
    </row>
    <row r="24" spans="1:13" x14ac:dyDescent="0.2">
      <c r="A24" t="s">
        <v>6</v>
      </c>
      <c r="D24">
        <f>D13/C13-1</f>
        <v>0.1399999999999999</v>
      </c>
      <c r="E24">
        <f t="shared" ref="E24:M24" si="8">E13/D13-1</f>
        <v>0.1399999999999999</v>
      </c>
      <c r="F24">
        <f t="shared" si="8"/>
        <v>0.1399999999999999</v>
      </c>
      <c r="G24">
        <f t="shared" si="8"/>
        <v>0.13999999999999968</v>
      </c>
      <c r="H24">
        <f t="shared" si="8"/>
        <v>0.1399999999999999</v>
      </c>
      <c r="I24">
        <f t="shared" si="8"/>
        <v>0.1399999999999999</v>
      </c>
      <c r="J24">
        <f t="shared" si="8"/>
        <v>0.1399999999999999</v>
      </c>
      <c r="K24">
        <f t="shared" si="8"/>
        <v>0.1399999999999999</v>
      </c>
      <c r="L24">
        <f t="shared" si="8"/>
        <v>0.14000000000000012</v>
      </c>
      <c r="M24">
        <f t="shared" si="8"/>
        <v>0.14000000000000012</v>
      </c>
    </row>
    <row r="25" spans="1:13" x14ac:dyDescent="0.2">
      <c r="A25" t="s">
        <v>7</v>
      </c>
      <c r="D25">
        <f>D14/C14-1</f>
        <v>0.13999999999999968</v>
      </c>
      <c r="E25">
        <f t="shared" ref="E25:M25" si="9">E14/D14-1</f>
        <v>0.13999999999999968</v>
      </c>
      <c r="F25">
        <f t="shared" si="9"/>
        <v>0.1399999999999999</v>
      </c>
      <c r="G25">
        <f t="shared" si="9"/>
        <v>0.13999999999999968</v>
      </c>
      <c r="H25">
        <f t="shared" si="9"/>
        <v>0.13999999999999968</v>
      </c>
      <c r="I25">
        <f t="shared" si="9"/>
        <v>0.13999999999999968</v>
      </c>
      <c r="J25">
        <f t="shared" si="9"/>
        <v>0.1399999999999999</v>
      </c>
      <c r="K25">
        <f t="shared" si="9"/>
        <v>0.14000000000000012</v>
      </c>
      <c r="L25">
        <f t="shared" si="9"/>
        <v>0.1399999999999999</v>
      </c>
      <c r="M25">
        <f t="shared" si="9"/>
        <v>0.14000000000000012</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3EA4-D22E-5E4E-A9A3-794A0FCBCD5E}">
  <dimension ref="A2:N26"/>
  <sheetViews>
    <sheetView tabSelected="1" workbookViewId="0">
      <selection activeCell="B20" sqref="B20"/>
    </sheetView>
  </sheetViews>
  <sheetFormatPr baseColWidth="10" defaultColWidth="10.83203125" defaultRowHeight="16" x14ac:dyDescent="0.2"/>
  <cols>
    <col min="1" max="1" width="35" customWidth="1"/>
    <col min="2" max="13" width="12.83203125" customWidth="1"/>
  </cols>
  <sheetData>
    <row r="2" spans="1:14" x14ac:dyDescent="0.2">
      <c r="B2" s="1" t="s">
        <v>17</v>
      </c>
      <c r="C2" s="2" t="s">
        <v>18</v>
      </c>
      <c r="D2" s="2" t="s">
        <v>19</v>
      </c>
      <c r="E2" s="2" t="s">
        <v>20</v>
      </c>
      <c r="F2" s="2" t="s">
        <v>21</v>
      </c>
      <c r="G2" s="2" t="s">
        <v>22</v>
      </c>
      <c r="H2" s="2" t="s">
        <v>23</v>
      </c>
      <c r="I2" s="2" t="s">
        <v>24</v>
      </c>
      <c r="J2" s="2" t="s">
        <v>25</v>
      </c>
      <c r="K2" s="2" t="s">
        <v>26</v>
      </c>
      <c r="L2" s="2" t="s">
        <v>27</v>
      </c>
      <c r="M2" s="2" t="s">
        <v>28</v>
      </c>
    </row>
    <row r="3" spans="1:14" x14ac:dyDescent="0.2">
      <c r="B3" s="1" t="s">
        <v>33</v>
      </c>
      <c r="C3" s="2" t="s">
        <v>29</v>
      </c>
      <c r="D3" s="2"/>
      <c r="E3" s="2"/>
      <c r="F3" s="2"/>
      <c r="G3" s="2"/>
      <c r="H3" s="2"/>
      <c r="I3" s="2"/>
      <c r="J3" s="2"/>
      <c r="K3" s="2"/>
      <c r="L3" s="2"/>
      <c r="M3" s="2"/>
    </row>
    <row r="4" spans="1:14" x14ac:dyDescent="0.2">
      <c r="A4" s="13" t="s">
        <v>35</v>
      </c>
      <c r="B4" s="1">
        <v>0</v>
      </c>
      <c r="C4" s="2">
        <v>1</v>
      </c>
      <c r="D4" s="2">
        <v>2</v>
      </c>
      <c r="E4" s="2">
        <v>3</v>
      </c>
      <c r="F4" s="2">
        <v>4</v>
      </c>
      <c r="G4" s="2">
        <v>5</v>
      </c>
      <c r="H4" s="2">
        <v>6</v>
      </c>
      <c r="I4" s="2">
        <v>7</v>
      </c>
      <c r="J4" s="2">
        <v>8</v>
      </c>
      <c r="K4" s="2">
        <v>9</v>
      </c>
      <c r="L4" s="2">
        <v>10</v>
      </c>
      <c r="M4" s="2">
        <v>11</v>
      </c>
    </row>
    <row r="5" spans="1:14" x14ac:dyDescent="0.2">
      <c r="A5" t="s">
        <v>30</v>
      </c>
      <c r="B5">
        <v>0.7</v>
      </c>
      <c r="C5">
        <v>0.7</v>
      </c>
      <c r="D5">
        <v>0.7</v>
      </c>
      <c r="E5">
        <v>0.7</v>
      </c>
      <c r="F5">
        <v>0.7</v>
      </c>
      <c r="G5">
        <v>0.7</v>
      </c>
      <c r="H5">
        <v>0.7</v>
      </c>
      <c r="I5" s="3">
        <f>I13/I12</f>
        <v>0.13757798086321965</v>
      </c>
      <c r="J5" s="3">
        <f>I5</f>
        <v>0.13757798086321965</v>
      </c>
      <c r="K5" s="3">
        <f t="shared" ref="K5:M5" si="0">J5</f>
        <v>0.13757798086321965</v>
      </c>
      <c r="L5" s="3">
        <f t="shared" si="0"/>
        <v>0.13757798086321965</v>
      </c>
      <c r="M5" s="3">
        <f t="shared" si="0"/>
        <v>0.13757798086321965</v>
      </c>
    </row>
    <row r="6" spans="1:14" x14ac:dyDescent="0.2">
      <c r="A6" t="s">
        <v>32</v>
      </c>
      <c r="B6">
        <v>0.1</v>
      </c>
      <c r="C6">
        <v>0.1</v>
      </c>
      <c r="D6">
        <v>0.1</v>
      </c>
      <c r="E6">
        <v>0.1</v>
      </c>
      <c r="F6">
        <v>0.1</v>
      </c>
      <c r="G6">
        <v>0.1</v>
      </c>
      <c r="H6">
        <v>0.1</v>
      </c>
      <c r="I6">
        <v>0.1</v>
      </c>
      <c r="J6">
        <v>0.1</v>
      </c>
      <c r="K6">
        <v>0.1</v>
      </c>
      <c r="L6">
        <v>0.1</v>
      </c>
      <c r="M6">
        <v>0.1</v>
      </c>
    </row>
    <row r="7" spans="1:14" x14ac:dyDescent="0.2">
      <c r="A7" t="s">
        <v>8</v>
      </c>
      <c r="B7">
        <v>0.2</v>
      </c>
      <c r="C7">
        <v>0.2</v>
      </c>
      <c r="D7" s="3">
        <f>D12/C11</f>
        <v>0.19649122807017544</v>
      </c>
      <c r="E7" s="3">
        <f t="shared" ref="E7:H7" si="1">E12/D11</f>
        <v>0.19000616903146206</v>
      </c>
      <c r="F7" s="3">
        <f t="shared" si="1"/>
        <v>0.18111728193400853</v>
      </c>
      <c r="G7" s="3">
        <f t="shared" si="1"/>
        <v>0.17038282672480781</v>
      </c>
      <c r="H7" s="3">
        <f t="shared" si="1"/>
        <v>0.15831609870448093</v>
      </c>
      <c r="I7" s="3">
        <f>I12/H11</f>
        <v>0.14537210005926804</v>
      </c>
      <c r="J7" s="3">
        <f>J12/I11</f>
        <v>0.14537210005926804</v>
      </c>
      <c r="K7" s="3">
        <f t="shared" ref="K7:M7" si="2">K12/J11</f>
        <v>0.14537210005926801</v>
      </c>
      <c r="L7" s="3">
        <f t="shared" si="2"/>
        <v>0.14537210005926801</v>
      </c>
      <c r="M7" s="3">
        <f t="shared" si="2"/>
        <v>0.14537210005926801</v>
      </c>
    </row>
    <row r="8" spans="1:14" x14ac:dyDescent="0.2">
      <c r="A8" t="s">
        <v>31</v>
      </c>
      <c r="C8">
        <f>B7*B5</f>
        <v>0.13999999999999999</v>
      </c>
      <c r="D8">
        <f>C8-0.02</f>
        <v>0.11999999999999998</v>
      </c>
      <c r="E8">
        <f t="shared" ref="E8:G8" si="3">D8-0.02</f>
        <v>9.9999999999999978E-2</v>
      </c>
      <c r="F8">
        <f t="shared" si="3"/>
        <v>7.9999999999999974E-2</v>
      </c>
      <c r="G8">
        <f t="shared" si="3"/>
        <v>5.999999999999997E-2</v>
      </c>
      <c r="H8">
        <f>G8-0.02</f>
        <v>3.9999999999999966E-2</v>
      </c>
      <c r="I8">
        <f>H8-0.02</f>
        <v>1.9999999999999966E-2</v>
      </c>
      <c r="J8">
        <f>I8</f>
        <v>1.9999999999999966E-2</v>
      </c>
      <c r="K8">
        <f t="shared" ref="K8:M8" si="4">J8</f>
        <v>1.9999999999999966E-2</v>
      </c>
      <c r="L8">
        <f t="shared" si="4"/>
        <v>1.9999999999999966E-2</v>
      </c>
      <c r="M8">
        <f t="shared" si="4"/>
        <v>1.9999999999999966E-2</v>
      </c>
    </row>
    <row r="10" spans="1:14" x14ac:dyDescent="0.2">
      <c r="A10" s="13" t="s">
        <v>38</v>
      </c>
    </row>
    <row r="11" spans="1:14" x14ac:dyDescent="0.2">
      <c r="A11" t="s">
        <v>0</v>
      </c>
      <c r="B11">
        <v>100</v>
      </c>
      <c r="C11" s="4">
        <f>B11+C13</f>
        <v>114</v>
      </c>
      <c r="D11" s="4">
        <f>C11+D13</f>
        <v>129.68</v>
      </c>
      <c r="E11" s="4">
        <f t="shared" ref="E11:M11" si="5">D11+E13</f>
        <v>146.928</v>
      </c>
      <c r="F11" s="4">
        <f t="shared" si="5"/>
        <v>165.55583999999999</v>
      </c>
      <c r="G11" s="4">
        <f t="shared" si="5"/>
        <v>185.30135039999999</v>
      </c>
      <c r="H11" s="4">
        <f t="shared" si="5"/>
        <v>205.83668121599999</v>
      </c>
      <c r="I11" s="9">
        <f>H11*(1+I8)</f>
        <v>209.95341484031999</v>
      </c>
      <c r="J11" s="4">
        <f t="shared" si="5"/>
        <v>214.15248313712641</v>
      </c>
      <c r="K11" s="4">
        <f t="shared" si="5"/>
        <v>218.43553279986895</v>
      </c>
      <c r="L11" s="4">
        <f t="shared" si="5"/>
        <v>222.80424345586633</v>
      </c>
      <c r="M11" s="4">
        <f t="shared" si="5"/>
        <v>227.26032832498365</v>
      </c>
    </row>
    <row r="12" spans="1:14" x14ac:dyDescent="0.2">
      <c r="A12" t="s">
        <v>1</v>
      </c>
      <c r="C12" s="4">
        <f>B11*B7</f>
        <v>20</v>
      </c>
      <c r="D12" s="4">
        <f t="shared" ref="D12:M12" si="6">C12*(1+D8)</f>
        <v>22.4</v>
      </c>
      <c r="E12" s="4">
        <f t="shared" si="6"/>
        <v>24.64</v>
      </c>
      <c r="F12" s="4">
        <f t="shared" si="6"/>
        <v>26.611200000000004</v>
      </c>
      <c r="G12" s="4">
        <f t="shared" si="6"/>
        <v>28.207872000000005</v>
      </c>
      <c r="H12" s="4">
        <f t="shared" si="6"/>
        <v>29.336186880000007</v>
      </c>
      <c r="I12" s="9">
        <f t="shared" si="6"/>
        <v>29.922910617600007</v>
      </c>
      <c r="J12" s="4">
        <f t="shared" si="6"/>
        <v>30.521368829952007</v>
      </c>
      <c r="K12" s="4">
        <f t="shared" si="6"/>
        <v>31.131796206551048</v>
      </c>
      <c r="L12" s="4">
        <f t="shared" si="6"/>
        <v>31.754432130682069</v>
      </c>
      <c r="M12" s="4">
        <f t="shared" si="6"/>
        <v>32.389520773295708</v>
      </c>
    </row>
    <row r="13" spans="1:14" x14ac:dyDescent="0.2">
      <c r="A13" t="s">
        <v>3</v>
      </c>
      <c r="C13" s="4">
        <f t="shared" ref="C13:H13" si="7">C12*C5</f>
        <v>14</v>
      </c>
      <c r="D13" s="4">
        <f t="shared" si="7"/>
        <v>15.679999999999998</v>
      </c>
      <c r="E13" s="4">
        <f t="shared" si="7"/>
        <v>17.247999999999998</v>
      </c>
      <c r="F13" s="4">
        <f t="shared" si="7"/>
        <v>18.627840000000003</v>
      </c>
      <c r="G13" s="4">
        <f t="shared" si="7"/>
        <v>19.745510400000004</v>
      </c>
      <c r="H13" s="4">
        <f t="shared" si="7"/>
        <v>20.535330816000002</v>
      </c>
      <c r="I13" s="9">
        <f>I11-H11</f>
        <v>4.1167336243200054</v>
      </c>
      <c r="J13" s="4">
        <f>J12*J5</f>
        <v>4.1990682968064057</v>
      </c>
      <c r="K13" s="4">
        <f t="shared" ref="K13:M13" si="8">K12*K5</f>
        <v>4.2830496627425338</v>
      </c>
      <c r="L13" s="4">
        <f t="shared" si="8"/>
        <v>4.3687106559973845</v>
      </c>
      <c r="M13" s="4">
        <f t="shared" si="8"/>
        <v>4.4560848691173325</v>
      </c>
    </row>
    <row r="14" spans="1:14" x14ac:dyDescent="0.2">
      <c r="A14" t="s">
        <v>2</v>
      </c>
      <c r="C14" s="4">
        <f t="shared" ref="C14:M14" si="9">C12-C6*B11</f>
        <v>10</v>
      </c>
      <c r="D14" s="4">
        <f t="shared" si="9"/>
        <v>10.999999999999998</v>
      </c>
      <c r="E14" s="4">
        <f t="shared" si="9"/>
        <v>11.671999999999999</v>
      </c>
      <c r="F14" s="4">
        <f t="shared" si="9"/>
        <v>11.918400000000004</v>
      </c>
      <c r="G14" s="4">
        <f t="shared" si="9"/>
        <v>11.652288000000006</v>
      </c>
      <c r="H14" s="4">
        <f t="shared" si="9"/>
        <v>10.806051840000006</v>
      </c>
      <c r="I14" s="4">
        <f t="shared" si="9"/>
        <v>9.3392424960000078</v>
      </c>
      <c r="J14" s="4">
        <f t="shared" si="9"/>
        <v>9.5260273459200064</v>
      </c>
      <c r="K14" s="4">
        <f t="shared" si="9"/>
        <v>9.7165478928384061</v>
      </c>
      <c r="L14" s="4">
        <f t="shared" si="9"/>
        <v>9.9108788506951733</v>
      </c>
      <c r="M14" s="4">
        <f t="shared" si="9"/>
        <v>10.109096427709073</v>
      </c>
      <c r="N14" t="s">
        <v>40</v>
      </c>
    </row>
    <row r="15" spans="1:14" x14ac:dyDescent="0.2">
      <c r="A15" t="s">
        <v>9</v>
      </c>
      <c r="C15" s="4">
        <f t="shared" ref="C15:M15" si="10">C14/(1+$B$6)^C4</f>
        <v>9.0909090909090899</v>
      </c>
      <c r="D15" s="4">
        <f t="shared" si="10"/>
        <v>9.0909090909090882</v>
      </c>
      <c r="E15" s="4">
        <f t="shared" si="10"/>
        <v>8.7693463561232115</v>
      </c>
      <c r="F15" s="4">
        <f t="shared" si="10"/>
        <v>8.1404275664230585</v>
      </c>
      <c r="G15" s="4">
        <f t="shared" si="10"/>
        <v>7.2351540816263178</v>
      </c>
      <c r="H15" s="4">
        <f t="shared" si="10"/>
        <v>6.0997345504896536</v>
      </c>
      <c r="I15" s="4">
        <f t="shared" si="10"/>
        <v>4.7925081049476095</v>
      </c>
      <c r="J15" s="4">
        <f t="shared" si="10"/>
        <v>4.4439620609514199</v>
      </c>
      <c r="K15" s="4">
        <f t="shared" si="10"/>
        <v>4.1207648201549523</v>
      </c>
      <c r="L15" s="4">
        <f t="shared" si="10"/>
        <v>3.8210728332345916</v>
      </c>
      <c r="M15" s="4">
        <f t="shared" si="10"/>
        <v>3.5431766271811647</v>
      </c>
    </row>
    <row r="16" spans="1:14" x14ac:dyDescent="0.2">
      <c r="A16" s="5" t="s">
        <v>11</v>
      </c>
      <c r="C16" s="4"/>
      <c r="D16" s="4"/>
      <c r="E16" s="4"/>
      <c r="F16" s="4"/>
      <c r="G16" s="4"/>
      <c r="H16" s="4"/>
      <c r="I16" s="4"/>
      <c r="J16" s="4"/>
      <c r="K16" s="4"/>
      <c r="L16" s="4"/>
      <c r="M16" s="4"/>
    </row>
    <row r="17" spans="1:14" x14ac:dyDescent="0.2">
      <c r="A17" t="s">
        <v>10</v>
      </c>
      <c r="B17">
        <v>100</v>
      </c>
      <c r="C17" s="4"/>
      <c r="D17" s="4"/>
      <c r="E17" s="4"/>
      <c r="F17" s="4"/>
      <c r="G17" s="4"/>
      <c r="H17" s="4"/>
      <c r="I17" s="4"/>
      <c r="J17" s="4"/>
      <c r="K17" s="4"/>
      <c r="L17" s="4"/>
      <c r="M17" s="4"/>
    </row>
    <row r="18" spans="1:14" x14ac:dyDescent="0.2">
      <c r="A18" t="s">
        <v>15</v>
      </c>
      <c r="B18" s="10">
        <f>SUM(C15:H15)</f>
        <v>48.426480736480428</v>
      </c>
      <c r="C18" s="4"/>
      <c r="D18" s="4"/>
      <c r="E18" s="4"/>
      <c r="F18" s="4"/>
      <c r="G18" s="4"/>
      <c r="H18" s="4"/>
      <c r="I18" s="4"/>
      <c r="J18" s="4"/>
      <c r="K18" s="4"/>
      <c r="L18" s="4"/>
      <c r="M18" s="4"/>
    </row>
    <row r="19" spans="1:14" x14ac:dyDescent="0.2">
      <c r="A19" t="s">
        <v>16</v>
      </c>
      <c r="B19" s="10">
        <f>(I14/(B6-I8))/(1+B6)^H4</f>
        <v>65.896986443029604</v>
      </c>
      <c r="C19" s="4"/>
      <c r="D19" s="4"/>
      <c r="E19" s="4"/>
      <c r="F19" s="4"/>
      <c r="G19" s="4"/>
      <c r="H19" s="4"/>
      <c r="I19" s="4"/>
      <c r="J19" s="4"/>
      <c r="K19" s="4"/>
      <c r="L19" s="4"/>
      <c r="M19" s="4"/>
    </row>
    <row r="20" spans="1:14" ht="17" x14ac:dyDescent="0.2">
      <c r="A20" s="7" t="s">
        <v>13</v>
      </c>
      <c r="B20" s="11">
        <f>B17+B18+B19</f>
        <v>214.32346717951003</v>
      </c>
      <c r="C20" s="4"/>
      <c r="D20" s="4"/>
      <c r="E20" s="4"/>
      <c r="F20" s="4"/>
      <c r="G20" s="4"/>
      <c r="H20" s="4"/>
      <c r="I20" s="4"/>
      <c r="J20" s="4"/>
      <c r="K20" s="4"/>
      <c r="L20" s="4"/>
      <c r="M20" s="4"/>
    </row>
    <row r="22" spans="1:14" x14ac:dyDescent="0.2">
      <c r="A22" s="13" t="s">
        <v>36</v>
      </c>
    </row>
    <row r="23" spans="1:14" x14ac:dyDescent="0.2">
      <c r="A23" t="s">
        <v>4</v>
      </c>
      <c r="C23" s="12">
        <f>C11/B11-1</f>
        <v>0.1399999999999999</v>
      </c>
      <c r="D23" s="12">
        <f t="shared" ref="D23:M25" si="11">D11/C11-1</f>
        <v>0.13754385964912297</v>
      </c>
      <c r="E23" s="12">
        <f t="shared" si="11"/>
        <v>0.13300431832202331</v>
      </c>
      <c r="F23" s="12">
        <f t="shared" si="11"/>
        <v>0.12678209735380586</v>
      </c>
      <c r="G23" s="12">
        <f t="shared" si="11"/>
        <v>0.11926797870736539</v>
      </c>
      <c r="H23" s="12">
        <f t="shared" si="11"/>
        <v>0.11082126909313672</v>
      </c>
      <c r="I23" s="12">
        <f t="shared" si="11"/>
        <v>2.0000000000000018E-2</v>
      </c>
      <c r="J23" s="12">
        <f t="shared" si="11"/>
        <v>2.0000000000000018E-2</v>
      </c>
      <c r="K23" s="12">
        <f t="shared" si="11"/>
        <v>2.0000000000000018E-2</v>
      </c>
      <c r="L23" s="12">
        <f t="shared" si="11"/>
        <v>2.0000000000000018E-2</v>
      </c>
      <c r="M23" s="12">
        <f t="shared" si="11"/>
        <v>2.0000000000000018E-2</v>
      </c>
      <c r="N23" s="12"/>
    </row>
    <row r="24" spans="1:14" x14ac:dyDescent="0.2">
      <c r="A24" t="s">
        <v>5</v>
      </c>
      <c r="D24" s="12">
        <f>D12/C12-1</f>
        <v>0.11999999999999988</v>
      </c>
      <c r="E24" s="12">
        <f t="shared" si="11"/>
        <v>0.10000000000000009</v>
      </c>
      <c r="F24" s="12">
        <f t="shared" si="11"/>
        <v>8.0000000000000071E-2</v>
      </c>
      <c r="G24" s="12">
        <f t="shared" si="11"/>
        <v>6.0000000000000053E-2</v>
      </c>
      <c r="H24" s="12">
        <f t="shared" si="11"/>
        <v>4.0000000000000036E-2</v>
      </c>
      <c r="I24" s="12">
        <f t="shared" si="11"/>
        <v>2.0000000000000018E-2</v>
      </c>
      <c r="J24" s="12">
        <f t="shared" si="11"/>
        <v>2.0000000000000018E-2</v>
      </c>
      <c r="K24" s="12">
        <f t="shared" si="11"/>
        <v>2.0000000000000018E-2</v>
      </c>
      <c r="L24" s="12">
        <f t="shared" si="11"/>
        <v>2.0000000000000018E-2</v>
      </c>
      <c r="M24" s="12">
        <f t="shared" si="11"/>
        <v>1.9999999999999796E-2</v>
      </c>
      <c r="N24" s="12"/>
    </row>
    <row r="25" spans="1:14" x14ac:dyDescent="0.2">
      <c r="A25" t="s">
        <v>6</v>
      </c>
      <c r="D25" s="12">
        <f>D13/C13-1</f>
        <v>0.11999999999999988</v>
      </c>
      <c r="E25" s="12">
        <f t="shared" si="11"/>
        <v>0.10000000000000009</v>
      </c>
      <c r="F25" s="12">
        <f t="shared" si="11"/>
        <v>8.0000000000000293E-2</v>
      </c>
      <c r="G25" s="12">
        <f t="shared" si="11"/>
        <v>6.0000000000000053E-2</v>
      </c>
      <c r="H25" s="12">
        <f t="shared" si="11"/>
        <v>3.9999999999999813E-2</v>
      </c>
      <c r="I25" s="12">
        <f t="shared" si="11"/>
        <v>-0.79952922788502279</v>
      </c>
      <c r="J25" s="12">
        <f t="shared" si="11"/>
        <v>2.0000000000000018E-2</v>
      </c>
      <c r="K25" s="12">
        <f t="shared" si="11"/>
        <v>2.0000000000000018E-2</v>
      </c>
      <c r="L25" s="12">
        <f t="shared" si="11"/>
        <v>2.0000000000000018E-2</v>
      </c>
      <c r="M25" s="12">
        <f t="shared" si="11"/>
        <v>2.0000000000000018E-2</v>
      </c>
      <c r="N25" s="12"/>
    </row>
    <row r="26" spans="1:14" x14ac:dyDescent="0.2">
      <c r="A26" t="s">
        <v>7</v>
      </c>
      <c r="D26" s="12">
        <f>D14/C14-1</f>
        <v>9.9999999999999867E-2</v>
      </c>
      <c r="E26" s="12">
        <f t="shared" ref="E26:M26" si="12">E14/D14-1</f>
        <v>6.1090909090909085E-2</v>
      </c>
      <c r="F26" s="12">
        <f t="shared" si="12"/>
        <v>2.111034955448976E-2</v>
      </c>
      <c r="G26" s="12">
        <f t="shared" si="12"/>
        <v>-2.2327829238823815E-2</v>
      </c>
      <c r="H26" s="12">
        <f t="shared" si="12"/>
        <v>-7.2624034009458049E-2</v>
      </c>
      <c r="I26" s="12">
        <f t="shared" si="12"/>
        <v>-0.1357396175511959</v>
      </c>
      <c r="J26" s="12">
        <f t="shared" si="12"/>
        <v>1.9999999999999796E-2</v>
      </c>
      <c r="K26" s="12">
        <f t="shared" si="12"/>
        <v>2.0000000000000018E-2</v>
      </c>
      <c r="L26" s="12">
        <f t="shared" si="12"/>
        <v>1.9999999999999796E-2</v>
      </c>
      <c r="M26" s="12">
        <f t="shared" si="12"/>
        <v>1.9999999999999574E-2</v>
      </c>
      <c r="N26" s="1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29.1</vt:lpstr>
      <vt:lpstr>29.2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Aleksanyan</dc:creator>
  <cp:lastModifiedBy>Mark Aleksanyan</cp:lastModifiedBy>
  <dcterms:created xsi:type="dcterms:W3CDTF">2023-10-10T20:22:08Z</dcterms:created>
  <dcterms:modified xsi:type="dcterms:W3CDTF">2025-01-08T17:16:26Z</dcterms:modified>
</cp:coreProperties>
</file>